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0"/>
  </bookViews>
  <sheets>
    <sheet name="20 stand 4pr" sheetId="1" r:id="rId1"/>
  </sheets>
  <externalReferences>
    <externalReference r:id="rId4"/>
    <externalReference r:id="rId5"/>
  </externalReferences>
  <definedNames>
    <definedName name="_xlnm.Print_Titles" localSheetId="0">'20 stand 4pr'!$10:$12</definedName>
  </definedNames>
  <calcPr fullCalcOnLoad="1"/>
</workbook>
</file>

<file path=xl/sharedStrings.xml><?xml version="1.0" encoding="utf-8"?>
<sst xmlns="http://schemas.openxmlformats.org/spreadsheetml/2006/main" count="48" uniqueCount="42">
  <si>
    <t>Panevėžio lopšelis-darželis "Aušra"</t>
  </si>
  <si>
    <t>Per ataskaitinį laikotarpį</t>
  </si>
  <si>
    <t>3.9. Finansavimo sumos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</si>
  <si>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</si>
  <si>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</si>
  <si>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</si>
  <si>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</si>
  <si>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</si>
  <si>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</si>
  <si>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</si>
  <si>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</si>
  <si>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</si>
  <si>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</si>
  <si>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</si>
  <si>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</si>
  <si>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</si>
  <si>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</si>
  <si>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</si>
  <si>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</si>
  <si>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</si>
  <si>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</si>
  <si>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</si>
  <si>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</si>
  <si>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</si>
  <si>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</si>
  <si>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t>Eil. Nr.</t>
  </si>
  <si>
    <t>1.</t>
  </si>
  <si>
    <t>2.</t>
  </si>
  <si>
    <t>2.1.</t>
  </si>
  <si>
    <t>2.2.</t>
  </si>
  <si>
    <t>3.</t>
  </si>
  <si>
    <t>3.1.</t>
  </si>
  <si>
    <t>3.2.</t>
  </si>
  <si>
    <t>4.</t>
  </si>
  <si>
    <t>5.</t>
  </si>
  <si>
    <t>1.1.</t>
  </si>
  <si>
    <t>1.2.</t>
  </si>
  <si>
    <t>4.1.</t>
  </si>
  <si>
    <t>4.2.</t>
  </si>
  <si>
    <t>Neatlygintinai gautas turtas</t>
  </si>
  <si>
    <t>Finansavimo sumų sumažėjimas dėl turto pardavimo</t>
  </si>
  <si>
    <t>2020.09.30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</si>
</sst>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#,##0.00\ &quot;€&quot;"/>
    <numFmt numFmtId="182" formatCode="[$-427]yyyy\ &quot;m&quot;\.\ mmmm\ d\ &quot;d&quot;\.\,\ dddd"/>
  </numFmts>
  <fonts count="54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trike/>
      <sz val="11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50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2" fontId="51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52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2" fontId="9" fillId="32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halterija\ATASKAITOS\KETV.%20IR%20METINIS%20BALANSAS_228\FAR_2020%20m\FAR_II%20ketv.%20l-d%20Au&#353;ra\FAR_II%20ketv.%20Au&#353;ra_Darbu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halterija\ATASKAITOS\KETV.%20IR%20METINIS%20BALANSAS_228\FAR_2020%20m\FAR_III%20ketv.%20l-d%20Au&#353;ra\FAR_III%20ketv.%20Au&#353;ra_Darbu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viršis 31 s-tos"/>
      <sheetName val="DARBO lapas"/>
      <sheetName val="VRA Suvest"/>
      <sheetName val="FBA Suvest"/>
      <sheetName val="20 stand 4pr"/>
      <sheetName val="Gautos finans.sumos"/>
      <sheetName val="PSA_detalizavimas"/>
      <sheetName val="5 stand._PSA"/>
      <sheetName val="8st. 1 pr."/>
      <sheetName val="13st.1pr."/>
      <sheetName val="12st.1pr."/>
      <sheetName val="8 stand 1 pr"/>
      <sheetName val="8 stand. 1pr."/>
      <sheetName val="20 stand 5 pr"/>
      <sheetName val="4 stand GTPA"/>
      <sheetName val="8 stand 2 pr"/>
      <sheetName val="13st.2pr."/>
      <sheetName val="6 stand 5 pr"/>
      <sheetName val="12st.3pr."/>
      <sheetName val="17 stand 4 pr"/>
      <sheetName val="17 stand 5 pr"/>
      <sheetName val="17 stand 6 pr"/>
      <sheetName val="16 stand 2 pr"/>
      <sheetName val="16 stand 3 pr"/>
      <sheetName val="16 stand 4pr"/>
      <sheetName val="8 stand 3 pr"/>
      <sheetName val="6 stand 6 pr"/>
      <sheetName val="17 stand 7 pr"/>
      <sheetName val="17 stand 8 pr"/>
      <sheetName val="17 stand 9 pr"/>
      <sheetName val="17 stand 10 pr"/>
      <sheetName val="17 stand 11 pr"/>
      <sheetName val="17 stand 12 pr"/>
      <sheetName val="17 stand 13 pr"/>
      <sheetName val="18 stand 3 pr"/>
      <sheetName val="18 stand 4 pr"/>
      <sheetName val="10 stand 2 pr"/>
      <sheetName val="6 stand 4 pr"/>
      <sheetName val="25 stand_segmentai"/>
      <sheetName val="14 stand 1pr"/>
      <sheetName val="18 stand 5 p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viršis 31 s-tos"/>
      <sheetName val="DARBO lapas"/>
      <sheetName val="VRA Suvest"/>
      <sheetName val="FBA Suvest"/>
      <sheetName val="20 stand 4pr"/>
      <sheetName val="Gautos finans.sumos"/>
      <sheetName val="PSA_detalizavimas"/>
      <sheetName val="5 stand._PSA"/>
      <sheetName val="8st. 1 pr."/>
      <sheetName val="13st.1pr."/>
      <sheetName val="12st.1pr."/>
      <sheetName val="8 stand 1 pr"/>
      <sheetName val="8 stand. 1pr."/>
      <sheetName val="20 stand 5 pr"/>
      <sheetName val="4 stand GTPA"/>
      <sheetName val="8 stand 2 pr"/>
      <sheetName val="13st.2pr."/>
      <sheetName val="6 stand 5 pr"/>
      <sheetName val="12st.3pr."/>
      <sheetName val="17 stand 4 pr"/>
      <sheetName val="17 stand 5 pr"/>
      <sheetName val="17 stand 6 pr"/>
      <sheetName val="16 stand 2 pr"/>
      <sheetName val="16 stand 3 pr"/>
      <sheetName val="16 stand 4pr"/>
      <sheetName val="8 stand 3 pr"/>
      <sheetName val="6 stand 6 pr"/>
      <sheetName val="17 stand 7 pr"/>
      <sheetName val="17 stand 8 pr"/>
      <sheetName val="17 stand 9 pr"/>
      <sheetName val="17 stand 10 pr"/>
      <sheetName val="17 stand 11 pr"/>
      <sheetName val="17 stand 12 pr"/>
      <sheetName val="17 stand 13 pr"/>
      <sheetName val="18 stand 3 pr"/>
      <sheetName val="18 stand 4 pr"/>
      <sheetName val="10 stand 2 pr"/>
      <sheetName val="6 stand 4 pr"/>
      <sheetName val="25 stand_segmentai"/>
      <sheetName val="14 stand 1pr"/>
      <sheetName val="18 stand 5 pr"/>
    </sheetNames>
    <sheetDataSet>
      <sheetData sheetId="1">
        <row r="44">
          <cell r="D44">
            <v>4792.86</v>
          </cell>
        </row>
        <row r="45">
          <cell r="E45">
            <v>2580.87</v>
          </cell>
        </row>
        <row r="46">
          <cell r="D46">
            <v>2580.87</v>
          </cell>
        </row>
        <row r="51">
          <cell r="D51">
            <v>845.82</v>
          </cell>
        </row>
        <row r="52">
          <cell r="E52">
            <v>333.44</v>
          </cell>
        </row>
        <row r="53">
          <cell r="D53">
            <v>325.44</v>
          </cell>
        </row>
        <row r="54">
          <cell r="E54">
            <v>1539</v>
          </cell>
        </row>
        <row r="55">
          <cell r="D55">
            <v>1265.94</v>
          </cell>
        </row>
        <row r="56">
          <cell r="E56">
            <v>1914.66</v>
          </cell>
        </row>
        <row r="57">
          <cell r="D57">
            <v>1914.66</v>
          </cell>
        </row>
        <row r="58">
          <cell r="E58">
            <v>158069.62</v>
          </cell>
        </row>
        <row r="59">
          <cell r="D59">
            <v>158069.62</v>
          </cell>
        </row>
        <row r="61">
          <cell r="D61">
            <v>0</v>
          </cell>
        </row>
        <row r="66">
          <cell r="D66">
            <v>3885.86</v>
          </cell>
        </row>
        <row r="67">
          <cell r="E67">
            <v>1761.53</v>
          </cell>
        </row>
        <row r="68">
          <cell r="D68">
            <v>1595.03</v>
          </cell>
        </row>
        <row r="70">
          <cell r="D70">
            <v>437.01</v>
          </cell>
        </row>
        <row r="71">
          <cell r="E71">
            <v>2433.77</v>
          </cell>
        </row>
        <row r="72">
          <cell r="D72">
            <v>2433.77</v>
          </cell>
        </row>
        <row r="73">
          <cell r="E73">
            <v>484.12</v>
          </cell>
        </row>
        <row r="74">
          <cell r="D74">
            <v>484.12</v>
          </cell>
        </row>
        <row r="75">
          <cell r="E75">
            <v>239278.29</v>
          </cell>
        </row>
        <row r="81">
          <cell r="D81">
            <v>90.72</v>
          </cell>
        </row>
        <row r="82">
          <cell r="E82">
            <v>0</v>
          </cell>
        </row>
        <row r="83">
          <cell r="D83">
            <v>0</v>
          </cell>
        </row>
        <row r="84">
          <cell r="C84">
            <v>0</v>
          </cell>
        </row>
        <row r="85">
          <cell r="D85">
            <v>55.96</v>
          </cell>
        </row>
        <row r="86">
          <cell r="E86">
            <v>1304.7</v>
          </cell>
        </row>
        <row r="87">
          <cell r="D87">
            <v>1304.7</v>
          </cell>
        </row>
        <row r="90">
          <cell r="E90">
            <v>2651.77</v>
          </cell>
        </row>
        <row r="91">
          <cell r="D91">
            <v>2651.77</v>
          </cell>
        </row>
        <row r="92">
          <cell r="E92">
            <v>0</v>
          </cell>
        </row>
        <row r="93">
          <cell r="D93">
            <v>0</v>
          </cell>
        </row>
        <row r="95">
          <cell r="D95">
            <v>2.5</v>
          </cell>
        </row>
        <row r="96">
          <cell r="E96">
            <v>0</v>
          </cell>
        </row>
        <row r="97">
          <cell r="D97">
            <v>0</v>
          </cell>
        </row>
        <row r="98">
          <cell r="E98">
            <v>0</v>
          </cell>
        </row>
        <row r="99">
          <cell r="D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30"/>
  <sheetViews>
    <sheetView tabSelected="1" view="pageLayout" zoomScaleNormal="112" workbookViewId="0" topLeftCell="A16">
      <selection activeCell="J13" sqref="J13"/>
    </sheetView>
  </sheetViews>
  <sheetFormatPr defaultColWidth="9.140625" defaultRowHeight="12.75"/>
  <cols>
    <col min="1" max="1" width="4.7109375" style="5" customWidth="1"/>
    <col min="2" max="2" width="29.00390625" style="6" customWidth="1"/>
    <col min="3" max="3" width="11.7109375" style="6" customWidth="1"/>
    <col min="4" max="4" width="12.28125" style="6" customWidth="1"/>
    <col min="5" max="5" width="12.421875" style="6" customWidth="1"/>
    <col min="6" max="6" width="10.8515625" style="6" customWidth="1"/>
    <col min="7" max="7" width="11.7109375" style="6" customWidth="1"/>
    <col min="8" max="8" width="12.57421875" style="6" customWidth="1"/>
    <col min="9" max="9" width="12.421875" style="6" customWidth="1"/>
    <col min="10" max="10" width="12.57421875" style="6" customWidth="1"/>
    <col min="11" max="11" width="10.7109375" style="6" customWidth="1"/>
    <col min="12" max="12" width="13.00390625" style="6" customWidth="1"/>
    <col min="13" max="13" width="11.8515625" style="6" customWidth="1"/>
    <col min="14" max="14" width="9.140625" style="6" customWidth="1"/>
    <col min="15" max="16" width="11.28125" style="8" customWidth="1"/>
    <col min="17" max="17" width="12.57421875" style="6" customWidth="1"/>
    <col min="18" max="18" width="9.140625" style="6" customWidth="1"/>
    <col min="19" max="19" width="11.28125" style="6" customWidth="1"/>
    <col min="20" max="20" width="12.8515625" style="6" customWidth="1"/>
    <col min="21" max="22" width="10.140625" style="6" customWidth="1"/>
    <col min="23" max="24" width="9.140625" style="6" customWidth="1"/>
    <col min="25" max="25" width="10.28125" style="6" customWidth="1"/>
    <col min="26" max="26" width="11.57421875" style="6" customWidth="1"/>
    <col min="27" max="16384" width="9.140625" style="6" customWidth="1"/>
  </cols>
  <sheetData>
    <row r="1" spans="1:29" ht="12.75" customHeight="1" thickBot="1">
      <c r="A1" s="28"/>
      <c r="B1" s="29" t="s">
        <v>2</v>
      </c>
      <c r="C1" s="30"/>
      <c r="D1" s="30"/>
      <c r="E1" s="30"/>
      <c r="F1" s="30"/>
      <c r="G1" s="30"/>
      <c r="H1" s="30"/>
      <c r="I1" s="31"/>
      <c r="J1" s="31"/>
      <c r="K1" s="31"/>
      <c r="L1" s="30"/>
      <c r="M1" s="30"/>
      <c r="R1" s="9"/>
      <c r="S1" s="10"/>
      <c r="T1" s="9"/>
      <c r="U1" s="9"/>
      <c r="V1" s="9"/>
      <c r="W1" s="9"/>
      <c r="X1" s="9"/>
      <c r="Y1" s="10"/>
      <c r="Z1" s="9"/>
      <c r="AA1" s="9"/>
      <c r="AB1" s="9"/>
      <c r="AC1" s="9"/>
    </row>
    <row r="2" spans="1:29" ht="12.75" customHeight="1">
      <c r="A2" s="28"/>
      <c r="B2" s="30"/>
      <c r="C2" s="30"/>
      <c r="D2" s="30"/>
      <c r="E2" s="30"/>
      <c r="F2" s="30"/>
      <c r="G2" s="30"/>
      <c r="H2" s="30" t="s">
        <v>16</v>
      </c>
      <c r="I2" s="30"/>
      <c r="J2" s="30"/>
      <c r="K2" s="30"/>
      <c r="L2" s="30"/>
      <c r="M2" s="3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 customHeight="1">
      <c r="A3" s="28"/>
      <c r="B3" s="44" t="s">
        <v>0</v>
      </c>
      <c r="C3" s="44"/>
      <c r="D3" s="44"/>
      <c r="E3" s="30"/>
      <c r="F3" s="30"/>
      <c r="G3" s="30"/>
      <c r="H3" s="30"/>
      <c r="I3" s="30"/>
      <c r="J3" s="30"/>
      <c r="K3" s="30"/>
      <c r="L3" s="30"/>
      <c r="M3" s="32" t="s">
        <v>41</v>
      </c>
      <c r="R3" s="9"/>
      <c r="S3" s="9"/>
      <c r="T3" s="11"/>
      <c r="U3" s="9"/>
      <c r="V3" s="9"/>
      <c r="W3" s="9"/>
      <c r="X3" s="9"/>
      <c r="Y3" s="12"/>
      <c r="Z3" s="9"/>
      <c r="AA3" s="9"/>
      <c r="AB3" s="9"/>
      <c r="AC3" s="9"/>
    </row>
    <row r="4" spans="1:29" ht="6.75" customHeight="1">
      <c r="A4" s="28"/>
      <c r="B4" s="30"/>
      <c r="C4" s="30"/>
      <c r="D4" s="30"/>
      <c r="E4" s="30"/>
      <c r="F4" s="30"/>
      <c r="G4" s="30"/>
      <c r="H4" s="30"/>
      <c r="I4" s="30"/>
      <c r="J4" s="30"/>
      <c r="K4" s="47"/>
      <c r="L4" s="47"/>
      <c r="M4" s="47"/>
      <c r="R4" s="9"/>
      <c r="S4" s="13"/>
      <c r="T4" s="11"/>
      <c r="U4" s="9"/>
      <c r="V4" s="9"/>
      <c r="W4" s="9"/>
      <c r="X4" s="9"/>
      <c r="Y4" s="13"/>
      <c r="Z4" s="9"/>
      <c r="AA4" s="9"/>
      <c r="AB4" s="9"/>
      <c r="AC4" s="9"/>
    </row>
    <row r="5" spans="1:29" ht="12.75" customHeight="1">
      <c r="A5" s="45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 customHeight="1">
      <c r="A6" s="45" t="s">
        <v>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R6" s="9"/>
      <c r="S6" s="12"/>
      <c r="T6" s="12"/>
      <c r="U6" s="9"/>
      <c r="V6" s="9"/>
      <c r="W6" s="9"/>
      <c r="X6" s="9"/>
      <c r="Y6" s="12"/>
      <c r="Z6" s="9"/>
      <c r="AA6" s="9"/>
      <c r="AB6" s="9"/>
      <c r="AC6" s="9"/>
    </row>
    <row r="7" spans="1:29" ht="8.2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  <c r="M7" s="30"/>
      <c r="R7" s="9"/>
      <c r="S7" s="12"/>
      <c r="T7" s="9"/>
      <c r="U7" s="12"/>
      <c r="V7" s="12"/>
      <c r="W7" s="9"/>
      <c r="X7" s="9"/>
      <c r="Y7" s="12"/>
      <c r="Z7" s="9"/>
      <c r="AA7" s="9"/>
      <c r="AB7" s="9"/>
      <c r="AC7" s="9"/>
    </row>
    <row r="8" spans="1:29" ht="12.75" customHeight="1">
      <c r="A8" s="45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R8" s="9"/>
      <c r="S8" s="12"/>
      <c r="T8" s="12"/>
      <c r="U8" s="9"/>
      <c r="V8" s="9"/>
      <c r="W8" s="9"/>
      <c r="X8" s="9"/>
      <c r="Y8" s="12"/>
      <c r="Z8" s="12"/>
      <c r="AA8" s="9"/>
      <c r="AB8" s="9"/>
      <c r="AC8" s="9"/>
    </row>
    <row r="9" spans="1:29" ht="7.5" customHeight="1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4.25" customHeight="1">
      <c r="A10" s="49" t="s">
        <v>25</v>
      </c>
      <c r="B10" s="48" t="s">
        <v>5</v>
      </c>
      <c r="C10" s="48" t="s">
        <v>6</v>
      </c>
      <c r="D10" s="49" t="s">
        <v>1</v>
      </c>
      <c r="E10" s="49"/>
      <c r="F10" s="49"/>
      <c r="G10" s="49"/>
      <c r="H10" s="49"/>
      <c r="I10" s="49"/>
      <c r="J10" s="50"/>
      <c r="K10" s="50"/>
      <c r="L10" s="49"/>
      <c r="M10" s="48" t="s">
        <v>7</v>
      </c>
      <c r="R10" s="9"/>
      <c r="S10" s="9"/>
      <c r="T10" s="9"/>
      <c r="U10" s="9"/>
      <c r="V10" s="9"/>
      <c r="W10" s="9"/>
      <c r="X10" s="9"/>
      <c r="Y10" s="12"/>
      <c r="Z10" s="12"/>
      <c r="AA10" s="9"/>
      <c r="AB10" s="9"/>
      <c r="AC10" s="9"/>
    </row>
    <row r="11" spans="1:13" ht="117.75" customHeight="1">
      <c r="A11" s="49"/>
      <c r="B11" s="48"/>
      <c r="C11" s="48"/>
      <c r="D11" s="2" t="s">
        <v>3</v>
      </c>
      <c r="E11" s="2" t="s">
        <v>8</v>
      </c>
      <c r="F11" s="2" t="s">
        <v>39</v>
      </c>
      <c r="G11" s="2" t="s">
        <v>9</v>
      </c>
      <c r="H11" s="2" t="s">
        <v>40</v>
      </c>
      <c r="I11" s="3" t="s">
        <v>18</v>
      </c>
      <c r="J11" s="2" t="s">
        <v>10</v>
      </c>
      <c r="K11" s="1" t="s">
        <v>11</v>
      </c>
      <c r="L11" s="4" t="s">
        <v>19</v>
      </c>
      <c r="M11" s="48"/>
    </row>
    <row r="12" spans="1:13" ht="9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5" t="s">
        <v>20</v>
      </c>
      <c r="L12" s="34">
        <v>12</v>
      </c>
      <c r="M12" s="34">
        <v>13</v>
      </c>
    </row>
    <row r="13" spans="1:16" s="7" customFormat="1" ht="89.25" customHeight="1">
      <c r="A13" s="33" t="s">
        <v>26</v>
      </c>
      <c r="B13" s="36" t="s">
        <v>21</v>
      </c>
      <c r="C13" s="37">
        <f>C14+C15</f>
        <v>46465.53</v>
      </c>
      <c r="D13" s="37">
        <f>D14+D15</f>
        <v>161523.28</v>
      </c>
      <c r="E13" s="37">
        <f aca="true" t="shared" si="0" ref="E13:M13">E14+E15</f>
        <v>0</v>
      </c>
      <c r="F13" s="37">
        <f t="shared" si="0"/>
        <v>333.44</v>
      </c>
      <c r="G13" s="37">
        <f t="shared" si="0"/>
        <v>0</v>
      </c>
      <c r="H13" s="37">
        <f t="shared" si="0"/>
        <v>0</v>
      </c>
      <c r="I13" s="37">
        <f t="shared" si="0"/>
        <v>162421.47999999998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45900.770000000004</v>
      </c>
      <c r="O13" s="14"/>
      <c r="P13" s="14"/>
    </row>
    <row r="14" spans="1:15" ht="12.75" customHeight="1">
      <c r="A14" s="38" t="s">
        <v>35</v>
      </c>
      <c r="B14" s="39" t="s">
        <v>12</v>
      </c>
      <c r="C14" s="40">
        <v>46465.53</v>
      </c>
      <c r="D14" s="40"/>
      <c r="E14" s="40">
        <f>'[2]DARBO lapas'!E54+'[2]DARBO lapas'!E56</f>
        <v>3453.66</v>
      </c>
      <c r="F14" s="40">
        <f>SUM('[2]DARBO lapas'!E52)</f>
        <v>333.44</v>
      </c>
      <c r="G14" s="41"/>
      <c r="H14" s="41"/>
      <c r="I14" s="40">
        <f>'[2]DARBO lapas'!D51+'[2]DARBO lapas'!D53+'[2]DARBO lapas'!D55+'[2]DARBO lapas'!D57</f>
        <v>4351.86</v>
      </c>
      <c r="J14" s="41"/>
      <c r="K14" s="41"/>
      <c r="L14" s="41"/>
      <c r="M14" s="40">
        <f>C14+D14+E14+F14-I14</f>
        <v>45900.770000000004</v>
      </c>
      <c r="N14" s="15"/>
      <c r="O14" s="16"/>
    </row>
    <row r="15" spans="1:13" ht="12.75" customHeight="1">
      <c r="A15" s="38" t="s">
        <v>36</v>
      </c>
      <c r="B15" s="39" t="s">
        <v>13</v>
      </c>
      <c r="C15" s="40">
        <v>0</v>
      </c>
      <c r="D15" s="40">
        <f>'[2]DARBO lapas'!E54+'[2]DARBO lapas'!E56+'[2]DARBO lapas'!E58</f>
        <v>161523.28</v>
      </c>
      <c r="E15" s="40">
        <f>-E14</f>
        <v>-3453.66</v>
      </c>
      <c r="F15" s="41"/>
      <c r="G15" s="41"/>
      <c r="H15" s="41"/>
      <c r="I15" s="40">
        <f>'[2]DARBO lapas'!D59+'[2]DARBO lapas'!D61+'[2]DARBO lapas'!D63</f>
        <v>158069.62</v>
      </c>
      <c r="J15" s="41"/>
      <c r="K15" s="41"/>
      <c r="L15" s="41"/>
      <c r="M15" s="40">
        <f>C15+D15+E15+F15-I15-K15</f>
        <v>0</v>
      </c>
    </row>
    <row r="16" spans="1:16" ht="96" customHeight="1">
      <c r="A16" s="33" t="s">
        <v>27</v>
      </c>
      <c r="B16" s="36" t="s">
        <v>22</v>
      </c>
      <c r="C16" s="37">
        <f>C17+C18</f>
        <v>74265.47</v>
      </c>
      <c r="D16" s="37">
        <f>D17+D18</f>
        <v>239830.54</v>
      </c>
      <c r="E16" s="37">
        <f aca="true" t="shared" si="1" ref="E16:M16">E17+E18</f>
        <v>0</v>
      </c>
      <c r="F16" s="37">
        <f t="shared" si="1"/>
        <v>1761.53</v>
      </c>
      <c r="G16" s="37">
        <f t="shared" si="1"/>
        <v>0</v>
      </c>
      <c r="H16" s="37">
        <f t="shared" si="1"/>
        <v>0</v>
      </c>
      <c r="I16" s="37">
        <f t="shared" si="1"/>
        <v>245516.95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70340.58999999997</v>
      </c>
      <c r="O16" s="14"/>
      <c r="P16" s="17"/>
    </row>
    <row r="17" spans="1:15" ht="12.75" customHeight="1">
      <c r="A17" s="38" t="s">
        <v>28</v>
      </c>
      <c r="B17" s="39" t="s">
        <v>12</v>
      </c>
      <c r="C17" s="40">
        <v>74038.67</v>
      </c>
      <c r="D17" s="40">
        <v>552.25</v>
      </c>
      <c r="E17" s="40">
        <f>'[2]DARBO lapas'!E71+'[2]DARBO lapas'!E73-D17</f>
        <v>2365.64</v>
      </c>
      <c r="F17" s="40">
        <f>'[2]DARBO lapas'!E67</f>
        <v>1761.53</v>
      </c>
      <c r="G17" s="40"/>
      <c r="H17" s="40"/>
      <c r="I17" s="40">
        <f>'[2]DARBO lapas'!D66+'[2]DARBO lapas'!D72+'[2]DARBO lapas'!D74+'[2]DARBO lapas'!D68</f>
        <v>8398.78</v>
      </c>
      <c r="J17" s="40"/>
      <c r="K17" s="40"/>
      <c r="L17" s="40"/>
      <c r="M17" s="40">
        <f>C17+D17+E17+F17-I17</f>
        <v>70319.31</v>
      </c>
      <c r="O17" s="18"/>
    </row>
    <row r="18" spans="1:15" ht="12.75" customHeight="1">
      <c r="A18" s="38" t="s">
        <v>29</v>
      </c>
      <c r="B18" s="39" t="s">
        <v>13</v>
      </c>
      <c r="C18" s="40">
        <v>226.8</v>
      </c>
      <c r="D18" s="40">
        <f>'[2]DARBO lapas'!E75</f>
        <v>239278.29</v>
      </c>
      <c r="E18" s="40">
        <f>-E17</f>
        <v>-2365.64</v>
      </c>
      <c r="F18" s="42"/>
      <c r="G18" s="41"/>
      <c r="H18" s="41"/>
      <c r="I18" s="40">
        <f>236681.16+'[2]DARBO lapas'!D70</f>
        <v>237118.17</v>
      </c>
      <c r="J18" s="41"/>
      <c r="K18" s="41"/>
      <c r="L18" s="41"/>
      <c r="M18" s="40">
        <f>C18+D18+E18+F18-I18</f>
        <v>21.279999999969732</v>
      </c>
      <c r="O18" s="18"/>
    </row>
    <row r="19" spans="1:16" ht="120.75" customHeight="1">
      <c r="A19" s="33" t="s">
        <v>30</v>
      </c>
      <c r="B19" s="36" t="s">
        <v>23</v>
      </c>
      <c r="C19" s="37">
        <f>C20+C21</f>
        <v>265243.23</v>
      </c>
      <c r="D19" s="37">
        <f aca="true" t="shared" si="2" ref="D19:M19">D20+D21</f>
        <v>2580.87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7373.73</v>
      </c>
      <c r="J19" s="37">
        <f t="shared" si="2"/>
        <v>0</v>
      </c>
      <c r="K19" s="37">
        <f t="shared" si="2"/>
        <v>-425.86</v>
      </c>
      <c r="L19" s="37">
        <f t="shared" si="2"/>
        <v>0</v>
      </c>
      <c r="M19" s="37">
        <f t="shared" si="2"/>
        <v>260024.51</v>
      </c>
      <c r="O19" s="14"/>
      <c r="P19" s="17"/>
    </row>
    <row r="20" spans="1:13" ht="12.75" customHeight="1">
      <c r="A20" s="38" t="s">
        <v>31</v>
      </c>
      <c r="B20" s="39" t="s">
        <v>12</v>
      </c>
      <c r="C20" s="40">
        <v>264817.37</v>
      </c>
      <c r="D20" s="40"/>
      <c r="E20" s="40"/>
      <c r="F20" s="41"/>
      <c r="G20" s="40"/>
      <c r="H20" s="40"/>
      <c r="I20" s="40">
        <f>SUM('[2]DARBO lapas'!D44)</f>
        <v>4792.86</v>
      </c>
      <c r="J20" s="41"/>
      <c r="K20" s="41"/>
      <c r="L20" s="41"/>
      <c r="M20" s="40">
        <f>C20+D20+E20+F20-I20</f>
        <v>260024.51</v>
      </c>
    </row>
    <row r="21" spans="1:13" ht="12.75" customHeight="1">
      <c r="A21" s="38" t="s">
        <v>32</v>
      </c>
      <c r="B21" s="39" t="s">
        <v>13</v>
      </c>
      <c r="C21" s="40">
        <v>425.86</v>
      </c>
      <c r="D21" s="40">
        <f>'[2]DARBO lapas'!E45</f>
        <v>2580.87</v>
      </c>
      <c r="E21" s="40"/>
      <c r="F21" s="41"/>
      <c r="G21" s="40"/>
      <c r="H21" s="40"/>
      <c r="I21" s="40">
        <f>SUM('[2]DARBO lapas'!D46)</f>
        <v>2580.87</v>
      </c>
      <c r="J21" s="41"/>
      <c r="K21" s="40">
        <v>-425.86</v>
      </c>
      <c r="L21" s="40"/>
      <c r="M21" s="40">
        <f>C21+D21+E21-I21+K21+L21:L30</f>
        <v>1.1368683772161603E-13</v>
      </c>
    </row>
    <row r="22" spans="1:16" s="7" customFormat="1" ht="12.75" customHeight="1">
      <c r="A22" s="33" t="s">
        <v>33</v>
      </c>
      <c r="B22" s="36" t="s">
        <v>14</v>
      </c>
      <c r="C22" s="37">
        <f>C23+C24</f>
        <v>7356.96</v>
      </c>
      <c r="D22" s="37">
        <f aca="true" t="shared" si="3" ref="D22:K22">D23+D24</f>
        <v>0</v>
      </c>
      <c r="E22" s="37">
        <f t="shared" si="3"/>
        <v>0</v>
      </c>
      <c r="F22" s="37">
        <f t="shared" si="3"/>
        <v>3956.4700000000003</v>
      </c>
      <c r="G22" s="37">
        <f t="shared" si="3"/>
        <v>0</v>
      </c>
      <c r="H22" s="37">
        <f t="shared" si="3"/>
        <v>0</v>
      </c>
      <c r="I22" s="37">
        <f t="shared" si="3"/>
        <v>4105.65</v>
      </c>
      <c r="J22" s="37">
        <f t="shared" si="3"/>
        <v>0</v>
      </c>
      <c r="K22" s="37">
        <f t="shared" si="3"/>
        <v>0</v>
      </c>
      <c r="L22" s="37"/>
      <c r="M22" s="37">
        <f>C22+D22+E22+F22-I22</f>
        <v>7207.780000000001</v>
      </c>
      <c r="O22" s="14"/>
      <c r="P22" s="14"/>
    </row>
    <row r="23" spans="1:13" ht="12.75" customHeight="1">
      <c r="A23" s="38" t="s">
        <v>37</v>
      </c>
      <c r="B23" s="39" t="s">
        <v>12</v>
      </c>
      <c r="C23" s="40">
        <v>7354.46</v>
      </c>
      <c r="D23" s="40">
        <f>'[2]DARBO lapas'!C84</f>
        <v>0</v>
      </c>
      <c r="E23" s="40"/>
      <c r="F23" s="40">
        <f>'[2]DARBO lapas'!E82+'[2]DARBO lapas'!E86+'[2]DARBO lapas'!E88+'[2]DARBO lapas'!E90+'[2]DARBO lapas'!E92</f>
        <v>3956.4700000000003</v>
      </c>
      <c r="G23" s="40"/>
      <c r="H23" s="40"/>
      <c r="I23" s="40">
        <f>'[2]DARBO lapas'!D81+'[2]DARBO lapas'!D83+'[2]DARBO lapas'!D85+'[2]DARBO lapas'!D87+'[2]DARBO lapas'!D89+'[2]DARBO lapas'!D91+'[2]DARBO lapas'!D93</f>
        <v>4103.15</v>
      </c>
      <c r="J23" s="40"/>
      <c r="K23" s="41"/>
      <c r="L23" s="41"/>
      <c r="M23" s="40">
        <f>C23+D23+E23+F23-I23</f>
        <v>7207.780000000001</v>
      </c>
    </row>
    <row r="24" spans="1:16" ht="12.75" customHeight="1">
      <c r="A24" s="38" t="s">
        <v>38</v>
      </c>
      <c r="B24" s="39" t="s">
        <v>13</v>
      </c>
      <c r="C24" s="40">
        <v>2.5</v>
      </c>
      <c r="D24" s="40">
        <f>'[2]DARBO lapas'!E96+'[2]DARBO lapas'!E98</f>
        <v>0</v>
      </c>
      <c r="E24" s="40"/>
      <c r="F24" s="40"/>
      <c r="G24" s="40"/>
      <c r="H24" s="40"/>
      <c r="I24" s="43">
        <f>SUM('[2]DARBO lapas'!D95+'[2]DARBO lapas'!D97+'[2]DARBO lapas'!D99)</f>
        <v>2.5</v>
      </c>
      <c r="J24" s="40"/>
      <c r="K24" s="41"/>
      <c r="L24" s="41"/>
      <c r="M24" s="40">
        <f>C24+D24+E24+F24-I24</f>
        <v>0</v>
      </c>
      <c r="O24" s="19"/>
      <c r="P24" s="19"/>
    </row>
    <row r="25" spans="1:16" s="7" customFormat="1" ht="12.75" customHeight="1">
      <c r="A25" s="33" t="s">
        <v>34</v>
      </c>
      <c r="B25" s="36" t="s">
        <v>15</v>
      </c>
      <c r="C25" s="37">
        <f>C13+C16+C19+C22</f>
        <v>393331.19</v>
      </c>
      <c r="D25" s="37">
        <f aca="true" t="shared" si="4" ref="D25:M25">D13+D16+D19+D22</f>
        <v>403934.69</v>
      </c>
      <c r="E25" s="37">
        <f t="shared" si="4"/>
        <v>0</v>
      </c>
      <c r="F25" s="37">
        <f t="shared" si="4"/>
        <v>6051.4400000000005</v>
      </c>
      <c r="G25" s="37">
        <f t="shared" si="4"/>
        <v>0</v>
      </c>
      <c r="H25" s="37">
        <f t="shared" si="4"/>
        <v>0</v>
      </c>
      <c r="I25" s="37">
        <f t="shared" si="4"/>
        <v>419417.81</v>
      </c>
      <c r="J25" s="37">
        <f t="shared" si="4"/>
        <v>0</v>
      </c>
      <c r="K25" s="37">
        <f t="shared" si="4"/>
        <v>-425.86</v>
      </c>
      <c r="L25" s="37"/>
      <c r="M25" s="37">
        <f t="shared" si="4"/>
        <v>383473.65</v>
      </c>
      <c r="O25" s="20"/>
      <c r="P25" s="21"/>
    </row>
    <row r="26" spans="1:16" s="7" customFormat="1" ht="3.75" customHeight="1">
      <c r="A26" s="22"/>
      <c r="B26" s="23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O26" s="20"/>
      <c r="P26" s="21"/>
    </row>
    <row r="27" spans="6:15" ht="9.75" customHeight="1">
      <c r="F27" s="15"/>
      <c r="O27" s="26"/>
    </row>
    <row r="28" spans="2:15" ht="15">
      <c r="B28" s="5"/>
      <c r="F28" s="15"/>
      <c r="O28" s="27"/>
    </row>
    <row r="29" spans="2:15" ht="15">
      <c r="B29" s="5"/>
      <c r="F29" s="15"/>
      <c r="O29" s="26"/>
    </row>
    <row r="30" spans="2:15" ht="15">
      <c r="B30" s="5"/>
      <c r="F30" s="15"/>
      <c r="O30" s="26"/>
    </row>
  </sheetData>
  <sheetProtection/>
  <mergeCells count="10">
    <mergeCell ref="B3:D3"/>
    <mergeCell ref="A5:M5"/>
    <mergeCell ref="A6:M6"/>
    <mergeCell ref="K4:M4"/>
    <mergeCell ref="A8:M8"/>
    <mergeCell ref="M10:M11"/>
    <mergeCell ref="A10:A11"/>
    <mergeCell ref="B10:B11"/>
    <mergeCell ref="C10:C11"/>
    <mergeCell ref="D10:L1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„Windows“ vartotojas</cp:lastModifiedBy>
  <cp:lastPrinted>2020-06-01T13:22:55Z</cp:lastPrinted>
  <dcterms:created xsi:type="dcterms:W3CDTF">2011-03-03T15:37:08Z</dcterms:created>
  <dcterms:modified xsi:type="dcterms:W3CDTF">2020-11-20T13:34:49Z</dcterms:modified>
  <cp:category/>
  <cp:version/>
  <cp:contentType/>
  <cp:contentStatus/>
</cp:coreProperties>
</file>